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/>
  </bookViews>
  <sheets>
    <sheet name="1 доходы" sheetId="6" r:id="rId1"/>
    <sheet name="2 расходы" sheetId="7" r:id="rId2"/>
    <sheet name="3 источники" sheetId="4" r:id="rId3"/>
    <sheet name="4 сведения" sheetId="8" r:id="rId4"/>
  </sheets>
  <calcPr calcId="125725"/>
</workbook>
</file>

<file path=xl/calcChain.xml><?xml version="1.0" encoding="utf-8"?>
<calcChain xmlns="http://schemas.openxmlformats.org/spreadsheetml/2006/main">
  <c r="D22" i="4"/>
  <c r="D23"/>
  <c r="D24"/>
  <c r="C22"/>
  <c r="C23"/>
  <c r="C24"/>
  <c r="D25"/>
  <c r="C25"/>
  <c r="D13"/>
  <c r="D12"/>
  <c r="D11"/>
  <c r="D9"/>
  <c r="D21"/>
  <c r="D17" s="1"/>
  <c r="C21"/>
  <c r="C17" s="1"/>
  <c r="C7" s="1"/>
  <c r="C9"/>
  <c r="C11"/>
  <c r="C12"/>
  <c r="C13"/>
  <c r="D26" i="7"/>
  <c r="C26"/>
  <c r="E7"/>
  <c r="D7"/>
  <c r="C7"/>
  <c r="D19"/>
  <c r="C19"/>
  <c r="D24" i="6"/>
  <c r="C24"/>
  <c r="E16"/>
  <c r="E17"/>
  <c r="E18"/>
  <c r="C26"/>
  <c r="D26"/>
  <c r="E26"/>
  <c r="E27"/>
  <c r="E28"/>
  <c r="C29"/>
  <c r="D29"/>
  <c r="E29"/>
  <c r="E30"/>
  <c r="C31"/>
  <c r="D31"/>
  <c r="E31"/>
  <c r="E32"/>
  <c r="C20" i="4" l="1"/>
  <c r="C19" s="1"/>
  <c r="C18" s="1"/>
  <c r="D20"/>
  <c r="D19" s="1"/>
  <c r="D18" s="1"/>
  <c r="D7"/>
  <c r="D33" i="6"/>
  <c r="C33"/>
  <c r="E24"/>
  <c r="C34"/>
  <c r="E33" l="1"/>
  <c r="D34"/>
  <c r="E34" s="1"/>
  <c r="E20" i="7" l="1"/>
  <c r="E10"/>
  <c r="E15" l="1"/>
  <c r="D14"/>
  <c r="C14"/>
  <c r="D16"/>
  <c r="C16"/>
  <c r="C25" s="1"/>
  <c r="E17"/>
  <c r="E14" l="1"/>
  <c r="E24" l="1"/>
  <c r="D23"/>
  <c r="C23"/>
  <c r="E23" l="1"/>
  <c r="D21" l="1"/>
  <c r="E11"/>
  <c r="E8" l="1"/>
  <c r="E9"/>
  <c r="C12" l="1"/>
  <c r="C21"/>
  <c r="E21" s="1"/>
  <c r="E22"/>
  <c r="E16"/>
  <c r="E18"/>
  <c r="E13"/>
  <c r="D12"/>
  <c r="D25" s="1"/>
  <c r="E12" l="1"/>
  <c r="E19"/>
  <c r="E25"/>
</calcChain>
</file>

<file path=xl/sharedStrings.xml><?xml version="1.0" encoding="utf-8"?>
<sst xmlns="http://schemas.openxmlformats.org/spreadsheetml/2006/main" count="158" uniqueCount="148">
  <si>
    <t>Налог на имущество физических лиц</t>
  </si>
  <si>
    <t>Общегосударственные вопросы</t>
  </si>
  <si>
    <t>Жилищно-коммунальное хозяйство</t>
  </si>
  <si>
    <t>Наименование показателя</t>
  </si>
  <si>
    <t>01 05 02 01 10 0000 510</t>
  </si>
  <si>
    <t>01 03 00 00 00 0000 000</t>
  </si>
  <si>
    <t>Благоустройство</t>
  </si>
  <si>
    <t>01 05 00 00 00 0000 500</t>
  </si>
  <si>
    <t>01 05 02 00 00 0000 500</t>
  </si>
  <si>
    <t>01 05 02 00 00 0000 600</t>
  </si>
  <si>
    <t>01 05 02 01 10 0000 610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</si>
  <si>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</si>
  <si>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</si>
  <si>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</si>
  <si>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 автономных учреждений)</t>
  </si>
  <si>
    <t>Доходы, получаемые в виде арендной  платы  за земельные участки, государственная собственность  на которые не разграничена 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</si>
  <si>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Прочие   неналоговые  доходы  бюджетов  поселений</t>
  </si>
  <si>
    <t>Дотации бюджетам субъектов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</si>
  <si>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</si>
  <si>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(тыс. руб.)</t>
  </si>
  <si>
    <t>Земельный налог (по обязательствам, возникшим до 01 января 2006 года), 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</si>
  <si>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</si>
  <si>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</si>
  <si>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</t>
  </si>
  <si>
    <t xml:space="preserve">БЕЗВОЗМЕЗДНЫЕ ПОСТУПЛЕНИЯ </t>
  </si>
  <si>
    <t>Иные межбюджетные трансферты</t>
  </si>
  <si>
    <t>Прочие межбюджетные трансферты общего характера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</si>
  <si>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</si>
  <si>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(тыс. руб)</t>
  </si>
  <si>
    <t>(тыс руб)</t>
  </si>
  <si>
    <t xml:space="preserve">Горбуновского сельского поселения Дмитровского района Орловской области </t>
  </si>
  <si>
    <t>Коммунальное хозяйство</t>
  </si>
  <si>
    <t>1 01 02000 01 0000 110</t>
  </si>
  <si>
    <t>1 06 01000 00 0000 110</t>
  </si>
  <si>
    <t>1 06 06000 00 0000 110</t>
  </si>
  <si>
    <t>Земельный  налог</t>
  </si>
  <si>
    <t>1 09 04050 10 0000 110</t>
  </si>
  <si>
    <t>1 11 05013 10 0000 120</t>
  </si>
  <si>
    <t>1 11 05035 10 0000 120</t>
  </si>
  <si>
    <t>1 17 05050 10 0000 180</t>
  </si>
  <si>
    <t>1 00 00000 00 0000 000</t>
  </si>
  <si>
    <t>ИТОГО НАЛОГОВЫХ И НЕНАЛОГОВЫХ ДОХОДОВ</t>
  </si>
  <si>
    <t>2 02 01000 00 0000 151</t>
  </si>
  <si>
    <t>2 02 03000 00 0000 151</t>
  </si>
  <si>
    <t>2 00 00000 00 0000 000</t>
  </si>
  <si>
    <t xml:space="preserve">ИТОГО БЕЗВОЗМЕЗДНЫХ ПОСТУПЛЕНИЙ </t>
  </si>
  <si>
    <t>ВСЕГО ДОХОДОВ</t>
  </si>
  <si>
    <t>Национальная экономика</t>
  </si>
  <si>
    <t>Дорожное хозяйство (дорожные фонды)</t>
  </si>
  <si>
    <t xml:space="preserve">                                                                                    Приложение 1</t>
  </si>
  <si>
    <t>1 14 06025 10 0000 180</t>
  </si>
  <si>
    <t>Резервные фонды</t>
  </si>
  <si>
    <t>Другие вопросы в области культуры, кинематографии</t>
  </si>
  <si>
    <t>Численность</t>
  </si>
  <si>
    <t>Денежное содержание</t>
  </si>
  <si>
    <t>Муниципальные служащие</t>
  </si>
  <si>
    <t>Работники муниципальных учреждений</t>
  </si>
  <si>
    <t>1. Доходы бюджета</t>
  </si>
  <si>
    <t>Код</t>
  </si>
  <si>
    <t>Вид платежа</t>
  </si>
  <si>
    <t xml:space="preserve">%  </t>
  </si>
  <si>
    <t xml:space="preserve">Отчет об исполнении бюджета </t>
  </si>
  <si>
    <t>Утвержденные бюджетные назначения на 2016 год</t>
  </si>
  <si>
    <t>Исполнено на 01.04.2017 года</t>
  </si>
  <si>
    <t>НАЛОГОВЫЕ И НЕНАЛОГОВЫЕ ДОХОДЫ</t>
  </si>
  <si>
    <t>2 02 40000 00 0000 151</t>
  </si>
  <si>
    <t>2 02 49999 10 0000 151</t>
  </si>
  <si>
    <t xml:space="preserve">  Прочие межбюджетные трансферты, передаваемые бюджетам сельских поселений</t>
  </si>
  <si>
    <t>2 02 35118 10 0000 151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</si>
  <si>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</si>
  <si>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2 02 15002 10 0000 151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</si>
  <si>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</si>
  <si>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Дотации бюджетам сельских поселений на выравнивание бюджетной обеспеченности</t>
  </si>
  <si>
    <t>2 02 15001 10 0000 151</t>
  </si>
  <si>
    <t>за 1 квартал  2017 года</t>
  </si>
  <si>
    <t>2.Расходы бюджета</t>
  </si>
  <si>
    <t>Раздел, подраздел</t>
  </si>
  <si>
    <t>Наименование   расходов</t>
  </si>
  <si>
    <t>Утвержденные бюджетные назначения на 2017 год</t>
  </si>
  <si>
    <t xml:space="preserve">Исполнено на 01.04.2017 года </t>
  </si>
  <si>
    <t>% исполнения</t>
  </si>
  <si>
    <t>0102</t>
  </si>
  <si>
    <t>0100</t>
  </si>
  <si>
    <t>0104</t>
  </si>
  <si>
    <t>0111</t>
  </si>
  <si>
    <t>0113</t>
  </si>
  <si>
    <t>0200</t>
  </si>
  <si>
    <t>0203</t>
  </si>
  <si>
    <t>0400</t>
  </si>
  <si>
    <t>0409</t>
  </si>
  <si>
    <t>0500</t>
  </si>
  <si>
    <t>0502</t>
  </si>
  <si>
    <t>0503</t>
  </si>
  <si>
    <t>0800</t>
  </si>
  <si>
    <t>Культура и кинематография</t>
  </si>
  <si>
    <t>0804</t>
  </si>
  <si>
    <t>1100</t>
  </si>
  <si>
    <t>1102</t>
  </si>
  <si>
    <t>Физическая культура и спорт</t>
  </si>
  <si>
    <t>Массовый спорт</t>
  </si>
  <si>
    <t>1400</t>
  </si>
  <si>
    <t>1403</t>
  </si>
  <si>
    <t>Межбюджетные трансферты общего характера бюджетам субъектов РФ и муниципальных образований</t>
  </si>
  <si>
    <t>Всего расходов:</t>
  </si>
  <si>
    <t>х</t>
  </si>
  <si>
    <t>Дефицит -,  Профицит +</t>
  </si>
  <si>
    <t>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</si>
  <si>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</si>
  <si>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</si>
  <si>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Изменение остатков средств</t>
  </si>
  <si>
    <t>Источники финансирования дефицита бюджета - всего</t>
  </si>
  <si>
    <t>в том числе: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</si>
  <si>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</si>
  <si>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</si>
  <si>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</si>
  <si>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</si>
  <si>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</si>
  <si>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</si>
  <si>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источники внешнего финансирования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</si>
  <si>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</si>
  <si>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</si>
  <si>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</si>
  <si>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</si>
  <si>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</si>
  <si>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</si>
  <si>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</si>
  <si>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</si>
  <si>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x</t>
  </si>
  <si>
    <t>01 03 01 00 00 0000 000</t>
  </si>
  <si>
    <t>01 03 01 00 00 0000 700</t>
  </si>
  <si>
    <t>01 03 01 00 10 0000 710</t>
  </si>
  <si>
    <t>01 00 00 00 00 0000 000</t>
  </si>
  <si>
    <t>01 05 02 01 00 0000 510</t>
  </si>
  <si>
    <t>01 05 02 01 00 0000 610</t>
  </si>
  <si>
    <t>01 05 00 00 00 0000 600</t>
  </si>
  <si>
    <t xml:space="preserve">4. Сведения о численности муниципальных служащих органов местного самоуправления, </t>
  </si>
  <si>
    <t xml:space="preserve">работников муниципальных учреждений </t>
  </si>
  <si>
    <t xml:space="preserve">и фактических затратах на их денежное содержание на 01.04.2017 года     </t>
  </si>
  <si>
    <t xml:space="preserve">Информация об исполнении бюджета Горбуновского сельского поселения Дмитровского района Орловской </t>
  </si>
  <si>
    <t xml:space="preserve"> области за 1 квартал 2017 года</t>
  </si>
  <si>
    <t xml:space="preserve">сельского Совета народных депутатов </t>
  </si>
  <si>
    <t xml:space="preserve">                                                                                                             от 23.08.2017  №41/12-СС                       </t>
  </si>
  <si>
    <t>к решению Горбуновского</t>
  </si>
  <si>
    <t xml:space="preserve"> Приложение 2 к решению Горбуновского</t>
  </si>
  <si>
    <t xml:space="preserve"> от 23.08.2017  №41/12-СС                 </t>
  </si>
  <si>
    <t xml:space="preserve"> Приложение 3 к решению Горбуновского</t>
  </si>
  <si>
    <t xml:space="preserve">от 23.08.2017  №41/12-СС     </t>
  </si>
  <si>
    <t>Приложение 4 к решению Горбуновского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</si>
</sst>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0_ ;\-#,##0.00"/>
  </numFmts>
  <fonts count="3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7">
    <xf numFmtId="0" fontId="0" fillId="0" borderId="0"/>
    <xf numFmtId="0" fontId="24" fillId="0" borderId="17">
      <alignment horizontal="left" wrapText="1" indent="2"/>
    </xf>
    <xf numFmtId="49" fontId="24" fillId="0" borderId="18">
      <alignment horizontal="center"/>
    </xf>
    <xf numFmtId="0" fontId="24" fillId="0" borderId="1">
      <alignment horizontal="center" vertical="top" wrapText="1"/>
    </xf>
    <xf numFmtId="0" fontId="24" fillId="0" borderId="22">
      <alignment horizontal="left" wrapText="1"/>
    </xf>
    <xf numFmtId="0" fontId="24" fillId="0" borderId="23">
      <alignment horizontal="left" wrapText="1" indent="2"/>
    </xf>
    <xf numFmtId="0" fontId="24" fillId="0" borderId="24">
      <alignment horizontal="left" wrapText="1"/>
    </xf>
    <xf numFmtId="0" fontId="24" fillId="0" borderId="25">
      <alignment horizontal="left" wrapText="1" indent="2"/>
    </xf>
    <xf numFmtId="0" fontId="24" fillId="0" borderId="26">
      <alignment horizontal="left" wrapText="1"/>
    </xf>
    <xf numFmtId="0" fontId="30" fillId="0" borderId="22">
      <alignment wrapText="1"/>
    </xf>
    <xf numFmtId="0" fontId="30" fillId="0" borderId="22"/>
    <xf numFmtId="49" fontId="24" fillId="0" borderId="27">
      <alignment horizontal="center" vertical="center"/>
    </xf>
    <xf numFmtId="4" fontId="24" fillId="0" borderId="27">
      <alignment horizontal="right" shrinkToFit="1"/>
    </xf>
    <xf numFmtId="49" fontId="24" fillId="0" borderId="1">
      <alignment horizontal="center" vertical="center"/>
    </xf>
    <xf numFmtId="166" fontId="24" fillId="0" borderId="1">
      <alignment horizontal="right" vertical="center" shrinkToFit="1"/>
    </xf>
    <xf numFmtId="4" fontId="24" fillId="0" borderId="1">
      <alignment horizontal="right" shrinkToFit="1"/>
    </xf>
    <xf numFmtId="49" fontId="24" fillId="0" borderId="1">
      <alignment horizontal="center" vertical="center" shrinkToFit="1"/>
    </xf>
  </cellStyleXfs>
  <cellXfs count="132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10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164" fontId="16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65" fontId="16" fillId="0" borderId="15" xfId="0" applyNumberFormat="1" applyFont="1" applyBorder="1" applyAlignment="1">
      <alignment horizontal="right" vertical="center" wrapText="1"/>
    </xf>
    <xf numFmtId="165" fontId="9" fillId="0" borderId="15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164" fontId="20" fillId="0" borderId="14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right" vertical="center" wrapText="1"/>
    </xf>
    <xf numFmtId="164" fontId="23" fillId="0" borderId="2" xfId="0" applyNumberFormat="1" applyFont="1" applyBorder="1" applyAlignment="1">
      <alignment horizontal="right" vertical="center" wrapText="1"/>
    </xf>
    <xf numFmtId="164" fontId="21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29" fillId="0" borderId="21" xfId="3" applyNumberFormat="1" applyFont="1" applyBorder="1" applyAlignment="1" applyProtection="1">
      <alignment horizontal="center" vertical="center" wrapText="1"/>
    </xf>
    <xf numFmtId="0" fontId="29" fillId="0" borderId="19" xfId="3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25" fillId="0" borderId="28" xfId="4" applyNumberFormat="1" applyFont="1" applyBorder="1" applyProtection="1">
      <alignment horizontal="left" wrapText="1"/>
    </xf>
    <xf numFmtId="0" fontId="25" fillId="0" borderId="29" xfId="5" applyNumberFormat="1" applyFont="1" applyBorder="1" applyProtection="1">
      <alignment horizontal="left" wrapText="1" indent="2"/>
    </xf>
    <xf numFmtId="0" fontId="25" fillId="0" borderId="30" xfId="6" applyNumberFormat="1" applyFont="1" applyBorder="1" applyProtection="1">
      <alignment horizontal="left" wrapText="1"/>
    </xf>
    <xf numFmtId="0" fontId="25" fillId="0" borderId="31" xfId="7" applyNumberFormat="1" applyFont="1" applyBorder="1" applyProtection="1">
      <alignment horizontal="left" wrapText="1" indent="2"/>
    </xf>
    <xf numFmtId="0" fontId="25" fillId="0" borderId="32" xfId="8" applyNumberFormat="1" applyFont="1" applyBorder="1" applyProtection="1">
      <alignment horizontal="left" wrapText="1"/>
    </xf>
    <xf numFmtId="0" fontId="25" fillId="0" borderId="28" xfId="9" applyNumberFormat="1" applyFont="1" applyBorder="1" applyProtection="1">
      <alignment wrapText="1"/>
    </xf>
    <xf numFmtId="0" fontId="25" fillId="0" borderId="28" xfId="10" applyNumberFormat="1" applyFont="1" applyBorder="1" applyProtection="1"/>
    <xf numFmtId="49" fontId="26" fillId="0" borderId="33" xfId="11" applyNumberFormat="1" applyFont="1" applyBorder="1" applyProtection="1">
      <alignment horizontal="center" vertical="center"/>
    </xf>
    <xf numFmtId="49" fontId="26" fillId="0" borderId="36" xfId="13" applyNumberFormat="1" applyFont="1" applyBorder="1" applyProtection="1">
      <alignment horizontal="center" vertical="center"/>
    </xf>
    <xf numFmtId="49" fontId="26" fillId="0" borderId="36" xfId="16" applyNumberFormat="1" applyFont="1" applyBorder="1" applyProtection="1">
      <alignment horizontal="center" vertical="center" shrinkToFit="1"/>
    </xf>
    <xf numFmtId="49" fontId="26" fillId="0" borderId="37" xfId="16" applyNumberFormat="1" applyFont="1" applyBorder="1" applyProtection="1">
      <alignment horizontal="center" vertical="center" shrinkToFit="1"/>
    </xf>
    <xf numFmtId="164" fontId="26" fillId="0" borderId="34" xfId="12" applyNumberFormat="1" applyFont="1" applyBorder="1" applyProtection="1">
      <alignment horizontal="right" shrinkToFit="1"/>
    </xf>
    <xf numFmtId="164" fontId="26" fillId="0" borderId="35" xfId="12" applyNumberFormat="1" applyFont="1" applyBorder="1" applyProtection="1">
      <alignment horizontal="right" shrinkToFit="1"/>
    </xf>
    <xf numFmtId="164" fontId="26" fillId="0" borderId="1" xfId="14" applyNumberFormat="1" applyFont="1" applyBorder="1" applyProtection="1">
      <alignment horizontal="right" vertical="center" shrinkToFit="1"/>
    </xf>
    <xf numFmtId="164" fontId="26" fillId="0" borderId="12" xfId="14" applyNumberFormat="1" applyFont="1" applyBorder="1" applyProtection="1">
      <alignment horizontal="right" vertical="center" shrinkToFit="1"/>
    </xf>
    <xf numFmtId="164" fontId="26" fillId="0" borderId="1" xfId="15" applyNumberFormat="1" applyFont="1" applyBorder="1" applyProtection="1">
      <alignment horizontal="right" shrinkToFit="1"/>
    </xf>
    <xf numFmtId="164" fontId="26" fillId="0" borderId="12" xfId="15" applyNumberFormat="1" applyFont="1" applyBorder="1" applyProtection="1">
      <alignment horizontal="right" shrinkToFit="1"/>
    </xf>
    <xf numFmtId="164" fontId="26" fillId="0" borderId="38" xfId="15" applyNumberFormat="1" applyFont="1" applyBorder="1" applyProtection="1">
      <alignment horizontal="right" shrinkToFit="1"/>
    </xf>
    <xf numFmtId="164" fontId="26" fillId="0" borderId="13" xfId="15" applyNumberFormat="1" applyFont="1" applyBorder="1" applyProtection="1">
      <alignment horizontal="right" shrinkToFit="1"/>
    </xf>
    <xf numFmtId="0" fontId="3" fillId="0" borderId="3" xfId="0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49" fontId="8" fillId="0" borderId="3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NumberFormat="1" applyFont="1" applyFill="1" applyBorder="1" applyAlignment="1"/>
    <xf numFmtId="0" fontId="3" fillId="0" borderId="3" xfId="0" applyFont="1" applyBorder="1"/>
    <xf numFmtId="0" fontId="5" fillId="0" borderId="3" xfId="0" applyFont="1" applyBorder="1"/>
    <xf numFmtId="0" fontId="7" fillId="0" borderId="3" xfId="0" applyFont="1" applyBorder="1" applyAlignment="1">
      <alignment wrapText="1"/>
    </xf>
    <xf numFmtId="164" fontId="21" fillId="0" borderId="11" xfId="0" applyNumberFormat="1" applyFont="1" applyBorder="1" applyAlignment="1">
      <alignment horizontal="right" vertical="center" wrapText="1"/>
    </xf>
    <xf numFmtId="164" fontId="21" fillId="0" borderId="7" xfId="0" applyNumberFormat="1" applyFont="1" applyBorder="1" applyAlignment="1">
      <alignment horizontal="right" vertical="center" wrapText="1"/>
    </xf>
    <xf numFmtId="165" fontId="21" fillId="0" borderId="14" xfId="0" applyNumberFormat="1" applyFont="1" applyBorder="1" applyAlignment="1">
      <alignment horizontal="right" vertical="center" wrapText="1"/>
    </xf>
    <xf numFmtId="164" fontId="23" fillId="0" borderId="8" xfId="0" applyNumberFormat="1" applyFont="1" applyBorder="1" applyAlignment="1">
      <alignment horizontal="right" vertical="center" wrapText="1"/>
    </xf>
    <xf numFmtId="165" fontId="23" fillId="0" borderId="15" xfId="0" applyNumberFormat="1" applyFont="1" applyBorder="1" applyAlignment="1">
      <alignment horizontal="right" vertical="center" wrapText="1"/>
    </xf>
    <xf numFmtId="164" fontId="21" fillId="0" borderId="8" xfId="0" applyNumberFormat="1" applyFont="1" applyBorder="1" applyAlignment="1">
      <alignment horizontal="right" vertical="center" wrapText="1"/>
    </xf>
    <xf numFmtId="165" fontId="21" fillId="0" borderId="15" xfId="0" applyNumberFormat="1" applyFont="1" applyBorder="1" applyAlignment="1">
      <alignment horizontal="right" vertical="center" wrapText="1"/>
    </xf>
    <xf numFmtId="164" fontId="21" fillId="0" borderId="8" xfId="0" applyNumberFormat="1" applyFont="1" applyBorder="1" applyAlignment="1">
      <alignment horizontal="right" vertical="top" wrapText="1"/>
    </xf>
    <xf numFmtId="164" fontId="21" fillId="0" borderId="9" xfId="0" applyNumberFormat="1" applyFont="1" applyBorder="1" applyAlignment="1">
      <alignment horizontal="right" vertical="center" wrapText="1"/>
    </xf>
    <xf numFmtId="164" fontId="21" fillId="0" borderId="10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3" xfId="0" applyFont="1" applyBorder="1"/>
    <xf numFmtId="0" fontId="20" fillId="0" borderId="3" xfId="0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165" fontId="20" fillId="0" borderId="15" xfId="0" applyNumberFormat="1" applyFont="1" applyBorder="1" applyAlignment="1">
      <alignment horizontal="right" vertical="center" wrapText="1"/>
    </xf>
    <xf numFmtId="0" fontId="12" fillId="0" borderId="8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right" vertical="center" wrapText="1"/>
    </xf>
    <xf numFmtId="165" fontId="20" fillId="0" borderId="16" xfId="0" applyNumberFormat="1" applyFont="1" applyBorder="1" applyAlignment="1">
      <alignment horizontal="right" vertical="center" wrapText="1"/>
    </xf>
    <xf numFmtId="49" fontId="22" fillId="0" borderId="3" xfId="0" applyNumberFormat="1" applyFont="1" applyBorder="1" applyAlignment="1">
      <alignment horizontal="left" vertical="center" wrapText="1"/>
    </xf>
    <xf numFmtId="49" fontId="26" fillId="0" borderId="3" xfId="2" applyNumberFormat="1" applyFont="1" applyBorder="1" applyAlignment="1" applyProtection="1">
      <alignment horizontal="left"/>
    </xf>
    <xf numFmtId="0" fontId="23" fillId="0" borderId="3" xfId="0" applyFont="1" applyBorder="1" applyAlignment="1">
      <alignment horizontal="left" vertical="center"/>
    </xf>
    <xf numFmtId="49" fontId="27" fillId="0" borderId="3" xfId="2" applyNumberFormat="1" applyFont="1" applyBorder="1" applyAlignment="1" applyProtection="1">
      <alignment horizontal="left"/>
    </xf>
    <xf numFmtId="49" fontId="26" fillId="0" borderId="3" xfId="2" applyNumberFormat="1" applyFont="1" applyBorder="1" applyAlignment="1" applyProtection="1">
      <alignment horizontal="left" vertical="center"/>
    </xf>
    <xf numFmtId="49" fontId="19" fillId="0" borderId="3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/>
    </xf>
    <xf numFmtId="165" fontId="15" fillId="0" borderId="6" xfId="0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0" fontId="28" fillId="0" borderId="8" xfId="1" applyNumberFormat="1" applyFont="1" applyBorder="1" applyAlignment="1" applyProtection="1">
      <alignment wrapText="1"/>
    </xf>
    <xf numFmtId="0" fontId="8" fillId="0" borderId="8" xfId="0" applyFont="1" applyBorder="1" applyAlignment="1">
      <alignment horizontal="left" vertical="center" wrapText="1"/>
    </xf>
    <xf numFmtId="0" fontId="25" fillId="0" borderId="8" xfId="1" applyNumberFormat="1" applyFont="1" applyBorder="1" applyAlignment="1" applyProtection="1">
      <alignment wrapText="1"/>
    </xf>
    <xf numFmtId="0" fontId="14" fillId="0" borderId="9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 vertical="center"/>
    </xf>
    <xf numFmtId="165" fontId="11" fillId="0" borderId="16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" fillId="0" borderId="0" xfId="0" applyFont="1" applyAlignme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7">
    <cellStyle name="xl104" xfId="5"/>
    <cellStyle name="xl105" xfId="6"/>
    <cellStyle name="xl106" xfId="7"/>
    <cellStyle name="xl116" xfId="11"/>
    <cellStyle name="xl117" xfId="13"/>
    <cellStyle name="xl119" xfId="14"/>
    <cellStyle name="xl120" xfId="15"/>
    <cellStyle name="xl127" xfId="9"/>
    <cellStyle name="xl128" xfId="10"/>
    <cellStyle name="xl130" xfId="16"/>
    <cellStyle name="xl28" xfId="3"/>
    <cellStyle name="xl32" xfId="1"/>
    <cellStyle name="xl45" xfId="2"/>
    <cellStyle name="xl50" xfId="12"/>
    <cellStyle name="xl73" xfId="8"/>
    <cellStyle name="xl75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Normal="100" zoomScaleSheetLayoutView="100" workbookViewId="0">
      <selection activeCell="A4" sqref="A4:E4"/>
    </sheetView>
  </sheetViews>
  <sheetFormatPr defaultRowHeight="15"/>
  <cols>
    <col min="1" max="1" width="24.5703125" customWidth="1"/>
    <col min="2" max="2" width="57.42578125" customWidth="1"/>
    <col min="3" max="3" width="11.42578125" customWidth="1"/>
    <col min="4" max="4" width="10.7109375" customWidth="1"/>
    <col min="5" max="5" width="10.5703125" customWidth="1"/>
  </cols>
  <sheetData>
    <row r="1" spans="1:7">
      <c r="A1" s="111" t="s">
        <v>49</v>
      </c>
      <c r="B1" s="111"/>
      <c r="C1" s="111"/>
      <c r="D1" s="111"/>
      <c r="E1" s="111"/>
    </row>
    <row r="2" spans="1:7">
      <c r="A2" s="112" t="s">
        <v>142</v>
      </c>
      <c r="B2" s="112"/>
      <c r="C2" s="112"/>
      <c r="D2" s="112"/>
      <c r="E2" s="112"/>
      <c r="F2" s="110"/>
      <c r="G2" s="110"/>
    </row>
    <row r="3" spans="1:7">
      <c r="A3" s="112" t="s">
        <v>140</v>
      </c>
      <c r="B3" s="112"/>
      <c r="C3" s="112"/>
      <c r="D3" s="112"/>
      <c r="E3" s="112"/>
      <c r="F3" s="110"/>
      <c r="G3" s="110"/>
    </row>
    <row r="4" spans="1:7">
      <c r="A4" s="111" t="s">
        <v>141</v>
      </c>
      <c r="B4" s="111"/>
      <c r="C4" s="111"/>
      <c r="D4" s="111"/>
      <c r="E4" s="111"/>
    </row>
    <row r="5" spans="1:7" ht="15.75">
      <c r="A5" s="120" t="s">
        <v>138</v>
      </c>
      <c r="B5" s="120"/>
      <c r="C5" s="120"/>
      <c r="D5" s="120"/>
      <c r="E5" s="120"/>
    </row>
    <row r="6" spans="1:7" ht="15.75">
      <c r="A6" s="120" t="s">
        <v>139</v>
      </c>
      <c r="B6" s="120"/>
      <c r="C6" s="120"/>
      <c r="D6" s="120"/>
      <c r="E6" s="120"/>
    </row>
    <row r="7" spans="1:7" ht="15.75">
      <c r="A7" s="108"/>
      <c r="B7" s="108"/>
      <c r="C7" s="108"/>
      <c r="D7" s="108"/>
      <c r="E7" s="108"/>
    </row>
    <row r="8" spans="1:7" ht="15.75">
      <c r="A8" s="116" t="s">
        <v>61</v>
      </c>
      <c r="B8" s="116"/>
      <c r="C8" s="116"/>
      <c r="D8" s="116"/>
      <c r="E8" s="116"/>
    </row>
    <row r="9" spans="1:7" ht="15.75">
      <c r="A9" s="115" t="s">
        <v>30</v>
      </c>
      <c r="B9" s="115"/>
      <c r="C9" s="115"/>
      <c r="D9" s="115"/>
      <c r="E9" s="115"/>
    </row>
    <row r="10" spans="1:7" ht="15" customHeight="1">
      <c r="A10" s="116" t="s">
        <v>74</v>
      </c>
      <c r="B10" s="116"/>
      <c r="C10" s="116"/>
      <c r="D10" s="116"/>
      <c r="E10" s="116"/>
    </row>
    <row r="11" spans="1:7" ht="15" customHeight="1">
      <c r="A11" s="25"/>
      <c r="B11" s="25"/>
      <c r="C11" s="25"/>
      <c r="D11" s="25"/>
      <c r="E11" s="25"/>
    </row>
    <row r="12" spans="1:7" ht="15" customHeight="1">
      <c r="A12" s="120" t="s">
        <v>57</v>
      </c>
      <c r="B12" s="120"/>
      <c r="C12" s="120"/>
      <c r="D12" s="120"/>
      <c r="E12" s="120"/>
    </row>
    <row r="13" spans="1:7" ht="15.75" customHeight="1">
      <c r="A13" s="5"/>
      <c r="B13" s="5"/>
      <c r="C13" s="5"/>
      <c r="D13" s="5"/>
      <c r="E13" s="13" t="s">
        <v>19</v>
      </c>
    </row>
    <row r="14" spans="1:7" ht="68.25" customHeight="1" thickBot="1">
      <c r="A14" s="26" t="s">
        <v>58</v>
      </c>
      <c r="B14" s="81" t="s">
        <v>59</v>
      </c>
      <c r="C14" s="37" t="s">
        <v>62</v>
      </c>
      <c r="D14" s="81" t="s">
        <v>63</v>
      </c>
      <c r="E14" s="81" t="s">
        <v>60</v>
      </c>
    </row>
    <row r="15" spans="1:7" ht="15.75" customHeight="1">
      <c r="A15" s="78" t="s">
        <v>40</v>
      </c>
      <c r="B15" s="117" t="s">
        <v>64</v>
      </c>
      <c r="C15" s="118"/>
      <c r="D15" s="118"/>
      <c r="E15" s="119"/>
    </row>
    <row r="16" spans="1:7" s="1" customFormat="1" ht="15.75">
      <c r="A16" s="79" t="s">
        <v>32</v>
      </c>
      <c r="B16" s="11" t="s">
        <v>23</v>
      </c>
      <c r="C16" s="27">
        <v>10</v>
      </c>
      <c r="D16" s="27">
        <v>0.9</v>
      </c>
      <c r="E16" s="82">
        <f t="shared" ref="E16" si="0">SUM(D16/C16)</f>
        <v>0.09</v>
      </c>
    </row>
    <row r="17" spans="1:5" s="1" customFormat="1" ht="15" customHeight="1">
      <c r="A17" s="80" t="s">
        <v>33</v>
      </c>
      <c r="B17" s="11" t="s">
        <v>0</v>
      </c>
      <c r="C17" s="27">
        <v>10</v>
      </c>
      <c r="D17" s="27">
        <v>0.2</v>
      </c>
      <c r="E17" s="82">
        <f t="shared" ref="E17:E18" si="1">SUM(D17/C17)</f>
        <v>0.02</v>
      </c>
    </row>
    <row r="18" spans="1:5" s="1" customFormat="1" ht="15" customHeight="1">
      <c r="A18" s="80" t="s">
        <v>34</v>
      </c>
      <c r="B18" s="11" t="s">
        <v>35</v>
      </c>
      <c r="C18" s="27">
        <v>100</v>
      </c>
      <c r="D18" s="27">
        <v>4.8</v>
      </c>
      <c r="E18" s="82">
        <f t="shared" si="1"/>
        <v>4.8000000000000001E-2</v>
      </c>
    </row>
    <row r="19" spans="1:5" s="1" customFormat="1" ht="31.5" customHeight="1">
      <c r="A19" s="80" t="s">
        <v>36</v>
      </c>
      <c r="B19" s="11" t="s">
        <v>20</v>
      </c>
      <c r="C19" s="27">
        <v>0</v>
      </c>
      <c r="D19" s="27">
        <v>0</v>
      </c>
      <c r="E19" s="82"/>
    </row>
    <row r="20" spans="1:5" s="1" customFormat="1" ht="51" customHeight="1">
      <c r="A20" s="80" t="s">
        <v>37</v>
      </c>
      <c r="B20" s="83" t="s">
        <v>15</v>
      </c>
      <c r="C20" s="27">
        <v>0</v>
      </c>
      <c r="D20" s="27">
        <v>0</v>
      </c>
      <c r="E20" s="82"/>
    </row>
    <row r="21" spans="1:5" s="1" customFormat="1" ht="48">
      <c r="A21" s="80" t="s">
        <v>38</v>
      </c>
      <c r="B21" s="84" t="s">
        <v>14</v>
      </c>
      <c r="C21" s="27">
        <v>0</v>
      </c>
      <c r="D21" s="27">
        <v>0</v>
      </c>
      <c r="E21" s="82"/>
    </row>
    <row r="22" spans="1:5" s="1" customFormat="1" ht="27.75" customHeight="1">
      <c r="A22" s="80" t="s">
        <v>50</v>
      </c>
      <c r="B22" s="85" t="s">
        <v>27</v>
      </c>
      <c r="C22" s="27">
        <v>0</v>
      </c>
      <c r="D22" s="27">
        <v>0</v>
      </c>
      <c r="E22" s="82"/>
    </row>
    <row r="23" spans="1:5" s="1" customFormat="1" ht="16.5" thickBot="1">
      <c r="A23" s="80" t="s">
        <v>39</v>
      </c>
      <c r="B23" s="86" t="s">
        <v>16</v>
      </c>
      <c r="C23" s="87">
        <v>0</v>
      </c>
      <c r="D23" s="87">
        <v>0</v>
      </c>
      <c r="E23" s="88"/>
    </row>
    <row r="24" spans="1:5" s="1" customFormat="1" ht="15.75" customHeight="1" thickBot="1">
      <c r="A24" s="121" t="s">
        <v>41</v>
      </c>
      <c r="B24" s="122"/>
      <c r="C24" s="95">
        <f>SUM(C16+C17+C18+C19+C20+C21+C22+C23)</f>
        <v>120</v>
      </c>
      <c r="D24" s="95">
        <f t="shared" ref="D24" si="2">SUM(D16+D17+D18+D19+D20+D21+D22+D23)</f>
        <v>5.9</v>
      </c>
      <c r="E24" s="96">
        <f t="shared" ref="E24" si="3">SUM(D24/C24)</f>
        <v>4.9166666666666671E-2</v>
      </c>
    </row>
    <row r="25" spans="1:5" ht="15.75" customHeight="1">
      <c r="A25" s="78" t="s">
        <v>44</v>
      </c>
      <c r="B25" s="117" t="s">
        <v>24</v>
      </c>
      <c r="C25" s="118"/>
      <c r="D25" s="118"/>
      <c r="E25" s="119"/>
    </row>
    <row r="26" spans="1:5" s="2" customFormat="1" ht="24">
      <c r="A26" s="89" t="s">
        <v>42</v>
      </c>
      <c r="B26" s="99" t="s">
        <v>17</v>
      </c>
      <c r="C26" s="14">
        <f>SUM(C27+C28)</f>
        <v>682.2</v>
      </c>
      <c r="D26" s="14">
        <f>SUM(D27+D28)</f>
        <v>333.3</v>
      </c>
      <c r="E26" s="18">
        <f t="shared" ref="E26:E28" si="4">SUM(D26/C26)</f>
        <v>0.48856640281442393</v>
      </c>
    </row>
    <row r="27" spans="1:5" ht="25.5" customHeight="1">
      <c r="A27" s="90" t="s">
        <v>73</v>
      </c>
      <c r="B27" s="100" t="s">
        <v>72</v>
      </c>
      <c r="C27" s="12">
        <v>465.2</v>
      </c>
      <c r="D27" s="12">
        <v>116.3</v>
      </c>
      <c r="E27" s="19">
        <f t="shared" si="4"/>
        <v>0.25</v>
      </c>
    </row>
    <row r="28" spans="1:5" ht="23.25">
      <c r="A28" s="90" t="s">
        <v>70</v>
      </c>
      <c r="B28" s="100" t="s">
        <v>71</v>
      </c>
      <c r="C28" s="12">
        <v>217</v>
      </c>
      <c r="D28" s="12">
        <v>217</v>
      </c>
      <c r="E28" s="19">
        <f t="shared" si="4"/>
        <v>1</v>
      </c>
    </row>
    <row r="29" spans="1:5" ht="24">
      <c r="A29" s="91" t="s">
        <v>43</v>
      </c>
      <c r="B29" s="101" t="s">
        <v>18</v>
      </c>
      <c r="C29" s="14">
        <f>SUM(C30)</f>
        <v>58.2</v>
      </c>
      <c r="D29" s="14">
        <f>SUM(D30)</f>
        <v>14.6</v>
      </c>
      <c r="E29" s="18">
        <f t="shared" ref="E29" si="5">SUM(D29/C29)</f>
        <v>0.25085910652920962</v>
      </c>
    </row>
    <row r="30" spans="1:5" ht="27.75" customHeight="1">
      <c r="A30" s="90" t="s">
        <v>68</v>
      </c>
      <c r="B30" s="100" t="s">
        <v>69</v>
      </c>
      <c r="C30" s="16">
        <v>58.2</v>
      </c>
      <c r="D30" s="16">
        <v>14.6</v>
      </c>
      <c r="E30" s="19">
        <f t="shared" ref="E30:E32" si="6">SUM(D30/C30)</f>
        <v>0.25085910652920962</v>
      </c>
    </row>
    <row r="31" spans="1:5" ht="15.75">
      <c r="A31" s="92" t="s">
        <v>65</v>
      </c>
      <c r="B31" s="99" t="s">
        <v>25</v>
      </c>
      <c r="C31" s="14">
        <f>SUM(C32)</f>
        <v>302.89999999999998</v>
      </c>
      <c r="D31" s="14">
        <f>SUM(D32)</f>
        <v>0</v>
      </c>
      <c r="E31" s="18">
        <f t="shared" si="6"/>
        <v>0</v>
      </c>
    </row>
    <row r="32" spans="1:5" ht="26.25">
      <c r="A32" s="93" t="s">
        <v>66</v>
      </c>
      <c r="B32" s="102" t="s">
        <v>67</v>
      </c>
      <c r="C32" s="15">
        <v>302.89999999999998</v>
      </c>
      <c r="D32" s="15">
        <v>0</v>
      </c>
      <c r="E32" s="19">
        <f t="shared" si="6"/>
        <v>0</v>
      </c>
    </row>
    <row r="33" spans="1:5" ht="16.5" thickBot="1">
      <c r="A33" s="94" t="s">
        <v>44</v>
      </c>
      <c r="B33" s="103" t="s">
        <v>45</v>
      </c>
      <c r="C33" s="104">
        <f>SUM(C26+C29+C31)</f>
        <v>1043.3000000000002</v>
      </c>
      <c r="D33" s="104">
        <f>SUM(D26+D29+D31)</f>
        <v>347.90000000000003</v>
      </c>
      <c r="E33" s="105">
        <f t="shared" ref="E33:E34" si="7">SUM(D33/C33)</f>
        <v>0.33346113294354451</v>
      </c>
    </row>
    <row r="34" spans="1:5">
      <c r="A34" s="113" t="s">
        <v>46</v>
      </c>
      <c r="B34" s="114"/>
      <c r="C34" s="97">
        <f>SUM(C24+C33)</f>
        <v>1163.3000000000002</v>
      </c>
      <c r="D34" s="97">
        <f>SUM(D24+D33)</f>
        <v>353.8</v>
      </c>
      <c r="E34" s="98">
        <f t="shared" si="7"/>
        <v>0.3041347889624344</v>
      </c>
    </row>
  </sheetData>
  <mergeCells count="14">
    <mergeCell ref="A1:E1"/>
    <mergeCell ref="A2:E2"/>
    <mergeCell ref="A3:E3"/>
    <mergeCell ref="A4:E4"/>
    <mergeCell ref="A34:B34"/>
    <mergeCell ref="A9:E9"/>
    <mergeCell ref="A10:E10"/>
    <mergeCell ref="B25:E25"/>
    <mergeCell ref="A8:E8"/>
    <mergeCell ref="A12:E12"/>
    <mergeCell ref="A24:B24"/>
    <mergeCell ref="B15:E15"/>
    <mergeCell ref="A5:E5"/>
    <mergeCell ref="A6:E6"/>
  </mergeCells>
  <pageMargins left="0.7" right="0.7" top="0.10645833333333334" bottom="0.1140625" header="0.3" footer="0.3"/>
  <pageSetup paperSize="9" scale="7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Normal="100" zoomScaleSheetLayoutView="100" workbookViewId="0">
      <selection activeCell="B3" sqref="B3:E3"/>
    </sheetView>
  </sheetViews>
  <sheetFormatPr defaultRowHeight="15"/>
  <cols>
    <col min="1" max="1" width="8.7109375" customWidth="1"/>
    <col min="2" max="2" width="52.140625" customWidth="1"/>
    <col min="3" max="3" width="12.85546875" customWidth="1"/>
    <col min="4" max="4" width="10.140625" customWidth="1"/>
    <col min="5" max="5" width="10.28515625" customWidth="1"/>
  </cols>
  <sheetData>
    <row r="1" spans="1:5">
      <c r="B1" s="129" t="s">
        <v>143</v>
      </c>
      <c r="C1" s="129"/>
      <c r="D1" s="129"/>
      <c r="E1" s="129"/>
    </row>
    <row r="2" spans="1:5">
      <c r="B2" s="129" t="s">
        <v>140</v>
      </c>
      <c r="C2" s="129"/>
      <c r="D2" s="129"/>
      <c r="E2" s="129"/>
    </row>
    <row r="3" spans="1:5">
      <c r="B3" s="129" t="s">
        <v>144</v>
      </c>
      <c r="C3" s="129"/>
      <c r="D3" s="129"/>
      <c r="E3" s="129"/>
    </row>
    <row r="4" spans="1:5" ht="15.75">
      <c r="A4" s="116" t="s">
        <v>75</v>
      </c>
      <c r="B4" s="116"/>
      <c r="C4" s="116"/>
      <c r="D4" s="116"/>
      <c r="E4" s="116"/>
    </row>
    <row r="5" spans="1:5">
      <c r="B5" s="3"/>
      <c r="C5" s="3"/>
      <c r="D5" s="3"/>
      <c r="E5" s="17" t="s">
        <v>28</v>
      </c>
    </row>
    <row r="6" spans="1:5" ht="74.25" customHeight="1" thickBot="1">
      <c r="A6" s="28" t="s">
        <v>76</v>
      </c>
      <c r="B6" s="29" t="s">
        <v>77</v>
      </c>
      <c r="C6" s="37" t="s">
        <v>78</v>
      </c>
      <c r="D6" s="37" t="s">
        <v>79</v>
      </c>
      <c r="E6" s="37" t="s">
        <v>80</v>
      </c>
    </row>
    <row r="7" spans="1:5" ht="15.75">
      <c r="A7" s="6" t="s">
        <v>82</v>
      </c>
      <c r="B7" s="57" t="s">
        <v>1</v>
      </c>
      <c r="C7" s="67">
        <f>SUM(C8+C9+C10+C11)</f>
        <v>571.4</v>
      </c>
      <c r="D7" s="68">
        <f>SUM(D8+D9+D10+D11)</f>
        <v>155.60000000000002</v>
      </c>
      <c r="E7" s="69">
        <f t="shared" ref="E7" si="0">SUM(D7/C7)</f>
        <v>0.2723136156807841</v>
      </c>
    </row>
    <row r="8" spans="1:5" ht="25.5">
      <c r="A8" s="7" t="s">
        <v>81</v>
      </c>
      <c r="B8" s="58" t="s">
        <v>21</v>
      </c>
      <c r="C8" s="70">
        <v>184.6</v>
      </c>
      <c r="D8" s="31">
        <v>62.2</v>
      </c>
      <c r="E8" s="71">
        <f>SUM(D8/C8)</f>
        <v>0.33694474539544966</v>
      </c>
    </row>
    <row r="9" spans="1:5" ht="41.25" customHeight="1">
      <c r="A9" s="7" t="s">
        <v>83</v>
      </c>
      <c r="B9" s="59" t="s">
        <v>22</v>
      </c>
      <c r="C9" s="70">
        <v>312.2</v>
      </c>
      <c r="D9" s="31">
        <v>93.4</v>
      </c>
      <c r="E9" s="71">
        <f>SUM(D9/C9)</f>
        <v>0.29916720051249202</v>
      </c>
    </row>
    <row r="10" spans="1:5" ht="15" customHeight="1">
      <c r="A10" s="7" t="s">
        <v>84</v>
      </c>
      <c r="B10" s="60" t="s">
        <v>51</v>
      </c>
      <c r="C10" s="70">
        <v>1</v>
      </c>
      <c r="D10" s="31">
        <v>0</v>
      </c>
      <c r="E10" s="71">
        <f t="shared" ref="E10" si="1">SUM(D10/C10)</f>
        <v>0</v>
      </c>
    </row>
    <row r="11" spans="1:5" s="8" customFormat="1" ht="15.75">
      <c r="A11" s="7" t="s">
        <v>85</v>
      </c>
      <c r="B11" s="61" t="s">
        <v>11</v>
      </c>
      <c r="C11" s="70">
        <v>73.599999999999994</v>
      </c>
      <c r="D11" s="31">
        <v>0</v>
      </c>
      <c r="E11" s="71">
        <f t="shared" ref="E11" si="2">SUM(D11/C11)</f>
        <v>0</v>
      </c>
    </row>
    <row r="12" spans="1:5" ht="15.75">
      <c r="A12" s="6" t="s">
        <v>86</v>
      </c>
      <c r="B12" s="57" t="s">
        <v>12</v>
      </c>
      <c r="C12" s="72">
        <f>SUM(C13+0)</f>
        <v>58.2</v>
      </c>
      <c r="D12" s="30">
        <f>SUM(D13+0)</f>
        <v>14.5</v>
      </c>
      <c r="E12" s="73">
        <f t="shared" ref="E12:E16" si="3">SUM(D12/C12)</f>
        <v>0.24914089347079035</v>
      </c>
    </row>
    <row r="13" spans="1:5" s="8" customFormat="1" ht="15.75" customHeight="1">
      <c r="A13" s="7" t="s">
        <v>87</v>
      </c>
      <c r="B13" s="62" t="s">
        <v>13</v>
      </c>
      <c r="C13" s="70">
        <v>58.2</v>
      </c>
      <c r="D13" s="31">
        <v>14.5</v>
      </c>
      <c r="E13" s="71">
        <f t="shared" si="3"/>
        <v>0.24914089347079035</v>
      </c>
    </row>
    <row r="14" spans="1:5" ht="15.75">
      <c r="A14" s="6" t="s">
        <v>88</v>
      </c>
      <c r="B14" s="57" t="s">
        <v>47</v>
      </c>
      <c r="C14" s="72">
        <f>SUM(C15+0)</f>
        <v>147</v>
      </c>
      <c r="D14" s="30">
        <f>SUM(D15+0)</f>
        <v>0</v>
      </c>
      <c r="E14" s="73">
        <f t="shared" si="3"/>
        <v>0</v>
      </c>
    </row>
    <row r="15" spans="1:5" ht="15.75">
      <c r="A15" s="7" t="s">
        <v>89</v>
      </c>
      <c r="B15" s="61" t="s">
        <v>48</v>
      </c>
      <c r="C15" s="70">
        <v>147</v>
      </c>
      <c r="D15" s="31">
        <v>0</v>
      </c>
      <c r="E15" s="71">
        <f t="shared" si="3"/>
        <v>0</v>
      </c>
    </row>
    <row r="16" spans="1:5" ht="15.75">
      <c r="A16" s="6" t="s">
        <v>90</v>
      </c>
      <c r="B16" s="57" t="s">
        <v>2</v>
      </c>
      <c r="C16" s="72">
        <f>SUM(C17+C18)</f>
        <v>320.09999999999997</v>
      </c>
      <c r="D16" s="30">
        <f>SUM(D17+D18)</f>
        <v>0</v>
      </c>
      <c r="E16" s="73">
        <f t="shared" si="3"/>
        <v>0</v>
      </c>
    </row>
    <row r="17" spans="1:5" ht="15.75">
      <c r="A17" s="7" t="s">
        <v>91</v>
      </c>
      <c r="B17" s="62" t="s">
        <v>31</v>
      </c>
      <c r="C17" s="70">
        <v>310.89999999999998</v>
      </c>
      <c r="D17" s="31">
        <v>0</v>
      </c>
      <c r="E17" s="71">
        <f t="shared" ref="E17" si="4">SUM(D17/C17)</f>
        <v>0</v>
      </c>
    </row>
    <row r="18" spans="1:5" ht="15.75">
      <c r="A18" s="7" t="s">
        <v>92</v>
      </c>
      <c r="B18" s="62" t="s">
        <v>6</v>
      </c>
      <c r="C18" s="70">
        <v>9.1999999999999993</v>
      </c>
      <c r="D18" s="31">
        <v>0</v>
      </c>
      <c r="E18" s="71">
        <f t="shared" ref="E18" si="5">SUM(D18/C18)</f>
        <v>0</v>
      </c>
    </row>
    <row r="19" spans="1:5" ht="15" customHeight="1">
      <c r="A19" s="6" t="s">
        <v>93</v>
      </c>
      <c r="B19" s="57" t="s">
        <v>94</v>
      </c>
      <c r="C19" s="72">
        <f>SUM(C20)</f>
        <v>71.5</v>
      </c>
      <c r="D19" s="30">
        <f>SUM(D20)</f>
        <v>18.5</v>
      </c>
      <c r="E19" s="73">
        <f>SUM(D19/C19)</f>
        <v>0.25874125874125875</v>
      </c>
    </row>
    <row r="20" spans="1:5" ht="15" customHeight="1">
      <c r="A20" s="7" t="s">
        <v>95</v>
      </c>
      <c r="B20" s="63" t="s">
        <v>52</v>
      </c>
      <c r="C20" s="70">
        <v>71.5</v>
      </c>
      <c r="D20" s="31">
        <v>18.5</v>
      </c>
      <c r="E20" s="71">
        <f>SUM(D20/C20)</f>
        <v>0.25874125874125875</v>
      </c>
    </row>
    <row r="21" spans="1:5" ht="15" customHeight="1">
      <c r="A21" s="6" t="s">
        <v>96</v>
      </c>
      <c r="B21" s="64" t="s">
        <v>98</v>
      </c>
      <c r="C21" s="72">
        <f>SUM(C22)</f>
        <v>0.5</v>
      </c>
      <c r="D21" s="30">
        <f>SUM(D22)</f>
        <v>0</v>
      </c>
      <c r="E21" s="73">
        <f>SUM(D21/C21)</f>
        <v>0</v>
      </c>
    </row>
    <row r="22" spans="1:5" ht="15.75">
      <c r="A22" s="7" t="s">
        <v>97</v>
      </c>
      <c r="B22" s="65" t="s">
        <v>99</v>
      </c>
      <c r="C22" s="70">
        <v>0.5</v>
      </c>
      <c r="D22" s="31">
        <v>0</v>
      </c>
      <c r="E22" s="71">
        <f t="shared" ref="E22:E25" si="6">SUM(D22/C22)</f>
        <v>0</v>
      </c>
    </row>
    <row r="23" spans="1:5" ht="43.5">
      <c r="A23" s="6" t="s">
        <v>100</v>
      </c>
      <c r="B23" s="33" t="s">
        <v>102</v>
      </c>
      <c r="C23" s="72">
        <f>SUM(C24)</f>
        <v>0.6</v>
      </c>
      <c r="D23" s="30">
        <f>SUM(D24)</f>
        <v>0</v>
      </c>
      <c r="E23" s="73">
        <f t="shared" si="6"/>
        <v>0</v>
      </c>
    </row>
    <row r="24" spans="1:5" ht="30">
      <c r="A24" s="7" t="s">
        <v>101</v>
      </c>
      <c r="B24" s="66" t="s">
        <v>26</v>
      </c>
      <c r="C24" s="70">
        <v>0.6</v>
      </c>
      <c r="D24" s="31">
        <v>0</v>
      </c>
      <c r="E24" s="71">
        <f t="shared" si="6"/>
        <v>0</v>
      </c>
    </row>
    <row r="25" spans="1:5" ht="15.75">
      <c r="A25" s="125" t="s">
        <v>103</v>
      </c>
      <c r="B25" s="126"/>
      <c r="C25" s="74">
        <f>SUM(C7++C12+C14+C16+C19+C21+C23)</f>
        <v>1169.3</v>
      </c>
      <c r="D25" s="32">
        <f>SUM(D7++D12+D14+D16+D19+D21+D23)</f>
        <v>188.60000000000002</v>
      </c>
      <c r="E25" s="73">
        <f t="shared" si="6"/>
        <v>0.16129308133071071</v>
      </c>
    </row>
    <row r="26" spans="1:5" ht="15" customHeight="1" thickBot="1">
      <c r="A26" s="123" t="s">
        <v>105</v>
      </c>
      <c r="B26" s="124"/>
      <c r="C26" s="75">
        <f>SUM('1 доходы'!C34-'2 расходы'!C25)</f>
        <v>-5.9999999999997726</v>
      </c>
      <c r="D26" s="76">
        <f>SUM('1 доходы'!D34-'2 расходы'!D25)</f>
        <v>165.2</v>
      </c>
      <c r="E26" s="77" t="s">
        <v>104</v>
      </c>
    </row>
    <row r="30" spans="1:5" ht="33.75" customHeight="1"/>
    <row r="37" ht="15.75" customHeight="1"/>
    <row r="40" ht="15.75" customHeight="1"/>
  </sheetData>
  <mergeCells count="6">
    <mergeCell ref="A26:B26"/>
    <mergeCell ref="A25:B25"/>
    <mergeCell ref="A4:E4"/>
    <mergeCell ref="B1:E1"/>
    <mergeCell ref="B2:E2"/>
    <mergeCell ref="B3:E3"/>
  </mergeCells>
  <pageMargins left="0.7" right="0.26718750000000002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7"/>
  <sheetViews>
    <sheetView view="pageBreakPreview" zoomScaleNormal="100" zoomScaleSheetLayoutView="100" workbookViewId="0">
      <selection activeCell="B3" sqref="B3:D3"/>
    </sheetView>
  </sheetViews>
  <sheetFormatPr defaultRowHeight="15"/>
  <cols>
    <col min="1" max="1" width="56.140625" customWidth="1"/>
    <col min="2" max="2" width="24.140625" customWidth="1"/>
    <col min="3" max="3" width="13" customWidth="1"/>
    <col min="4" max="4" width="10.7109375" customWidth="1"/>
  </cols>
  <sheetData>
    <row r="1" spans="1:13">
      <c r="B1" s="130" t="s">
        <v>145</v>
      </c>
      <c r="C1" s="130"/>
      <c r="D1" s="130"/>
    </row>
    <row r="2" spans="1:13">
      <c r="B2" s="130" t="s">
        <v>140</v>
      </c>
      <c r="C2" s="130"/>
      <c r="D2" s="130"/>
    </row>
    <row r="3" spans="1:13">
      <c r="A3" s="9"/>
      <c r="B3" s="130" t="s">
        <v>146</v>
      </c>
      <c r="C3" s="130"/>
      <c r="D3" s="130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27" t="s">
        <v>106</v>
      </c>
      <c r="B4" s="127"/>
      <c r="C4" s="127"/>
      <c r="D4" s="127"/>
      <c r="E4" s="3"/>
      <c r="F4" s="3"/>
      <c r="G4" s="3"/>
      <c r="H4" s="3"/>
      <c r="I4" s="3"/>
      <c r="J4" s="3"/>
      <c r="K4" s="3"/>
      <c r="L4" s="3"/>
      <c r="M4" s="3"/>
    </row>
    <row r="5" spans="1:13">
      <c r="A5" s="4"/>
      <c r="B5" s="4"/>
      <c r="C5" s="4"/>
      <c r="D5" s="10" t="s">
        <v>29</v>
      </c>
      <c r="E5" s="3"/>
      <c r="F5" s="3"/>
      <c r="G5" s="3"/>
      <c r="H5" s="3"/>
      <c r="I5" s="3"/>
      <c r="J5" s="3"/>
      <c r="K5" s="3"/>
      <c r="L5" s="3"/>
      <c r="M5" s="3"/>
    </row>
    <row r="6" spans="1:13" ht="51.75" thickBot="1">
      <c r="A6" s="34" t="s">
        <v>107</v>
      </c>
      <c r="B6" s="35" t="s">
        <v>108</v>
      </c>
      <c r="C6" s="36" t="s">
        <v>78</v>
      </c>
      <c r="D6" s="37" t="s">
        <v>63</v>
      </c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38" t="s">
        <v>110</v>
      </c>
      <c r="B7" s="45" t="s">
        <v>127</v>
      </c>
      <c r="C7" s="49">
        <f>SUM(C17+C9)</f>
        <v>5.9999999999998179</v>
      </c>
      <c r="D7" s="50">
        <f>SUM(D17+D9)</f>
        <v>-165.2</v>
      </c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39" t="s">
        <v>111</v>
      </c>
      <c r="B8" s="46"/>
      <c r="C8" s="51"/>
      <c r="D8" s="52"/>
      <c r="E8" s="3"/>
      <c r="F8" s="3"/>
      <c r="G8" s="3"/>
      <c r="H8" s="3"/>
      <c r="I8" s="3"/>
      <c r="J8" s="3"/>
      <c r="K8" s="3"/>
      <c r="L8" s="3"/>
      <c r="M8" s="3"/>
    </row>
    <row r="9" spans="1:13" ht="15.75">
      <c r="A9" s="40" t="s">
        <v>112</v>
      </c>
      <c r="B9" s="46" t="s">
        <v>127</v>
      </c>
      <c r="C9" s="53">
        <f>SUM(C11)</f>
        <v>0.3</v>
      </c>
      <c r="D9" s="54">
        <f>SUM(D11)</f>
        <v>0</v>
      </c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41" t="s">
        <v>113</v>
      </c>
      <c r="B10" s="46"/>
      <c r="C10" s="51"/>
      <c r="D10" s="52"/>
      <c r="E10" s="3"/>
      <c r="F10" s="3"/>
      <c r="G10" s="3"/>
      <c r="H10" s="3"/>
      <c r="I10" s="3"/>
      <c r="J10" s="3"/>
      <c r="K10" s="3"/>
      <c r="L10" s="3"/>
      <c r="M10" s="3"/>
    </row>
    <row r="11" spans="1:13" ht="26.25">
      <c r="A11" s="42" t="s">
        <v>114</v>
      </c>
      <c r="B11" s="46" t="s">
        <v>5</v>
      </c>
      <c r="C11" s="53">
        <f t="shared" ref="C11:D13" si="0">SUM(C12)</f>
        <v>0.3</v>
      </c>
      <c r="D11" s="54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>
      <c r="A12" s="42" t="s">
        <v>115</v>
      </c>
      <c r="B12" s="46" t="s">
        <v>128</v>
      </c>
      <c r="C12" s="53">
        <f t="shared" si="0"/>
        <v>0.3</v>
      </c>
      <c r="D12" s="54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42" t="s">
        <v>116</v>
      </c>
      <c r="B13" s="46" t="s">
        <v>129</v>
      </c>
      <c r="C13" s="53">
        <f t="shared" si="0"/>
        <v>0.3</v>
      </c>
      <c r="D13" s="54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ht="15" customHeight="1">
      <c r="A14" s="42" t="s">
        <v>117</v>
      </c>
      <c r="B14" s="46" t="s">
        <v>130</v>
      </c>
      <c r="C14" s="53">
        <v>0.3</v>
      </c>
      <c r="D14" s="54">
        <v>0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43" t="s">
        <v>118</v>
      </c>
      <c r="B15" s="46" t="s">
        <v>127</v>
      </c>
      <c r="C15" s="53">
        <v>0</v>
      </c>
      <c r="D15" s="54">
        <v>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44" t="s">
        <v>113</v>
      </c>
      <c r="B16" s="46"/>
      <c r="C16" s="51"/>
      <c r="D16" s="52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43" t="s">
        <v>109</v>
      </c>
      <c r="B17" s="46" t="s">
        <v>131</v>
      </c>
      <c r="C17" s="53">
        <f>SUM(C25+C21)</f>
        <v>5.6999999999998181</v>
      </c>
      <c r="D17" s="54">
        <f>SUM(D25+D21)</f>
        <v>-165.2</v>
      </c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43" t="s">
        <v>119</v>
      </c>
      <c r="B18" s="46" t="s">
        <v>7</v>
      </c>
      <c r="C18" s="53">
        <f t="shared" ref="C18:D20" si="1">SUM(C19)</f>
        <v>-1163.6000000000001</v>
      </c>
      <c r="D18" s="54">
        <f t="shared" si="1"/>
        <v>-353.8</v>
      </c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42" t="s">
        <v>120</v>
      </c>
      <c r="B19" s="46" t="s">
        <v>8</v>
      </c>
      <c r="C19" s="53">
        <f t="shared" si="1"/>
        <v>-1163.6000000000001</v>
      </c>
      <c r="D19" s="54">
        <f t="shared" si="1"/>
        <v>-353.8</v>
      </c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42" t="s">
        <v>121</v>
      </c>
      <c r="B20" s="46" t="s">
        <v>132</v>
      </c>
      <c r="C20" s="53">
        <f t="shared" si="1"/>
        <v>-1163.6000000000001</v>
      </c>
      <c r="D20" s="54">
        <f t="shared" si="1"/>
        <v>-353.8</v>
      </c>
      <c r="E20" s="3"/>
      <c r="F20" s="3"/>
      <c r="G20" s="3"/>
      <c r="H20" s="3"/>
      <c r="I20" s="3"/>
      <c r="J20" s="3"/>
      <c r="K20" s="3"/>
      <c r="L20" s="3"/>
      <c r="M20" s="3"/>
    </row>
    <row r="21" spans="1:13" ht="26.25">
      <c r="A21" s="42" t="s">
        <v>122</v>
      </c>
      <c r="B21" s="46" t="s">
        <v>4</v>
      </c>
      <c r="C21" s="53">
        <f>SUM(0-'1 доходы'!C34-C14)</f>
        <v>-1163.6000000000001</v>
      </c>
      <c r="D21" s="54">
        <f>SUM(0-'1 доходы'!D34)</f>
        <v>-353.8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43" t="s">
        <v>123</v>
      </c>
      <c r="B22" s="46" t="s">
        <v>134</v>
      </c>
      <c r="C22" s="53">
        <f t="shared" ref="C22:D24" si="2">SUM(C23)</f>
        <v>1169.3</v>
      </c>
      <c r="D22" s="54">
        <f t="shared" si="2"/>
        <v>188.60000000000002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42" t="s">
        <v>124</v>
      </c>
      <c r="B23" s="47" t="s">
        <v>9</v>
      </c>
      <c r="C23" s="53">
        <f t="shared" si="2"/>
        <v>1169.3</v>
      </c>
      <c r="D23" s="54">
        <f t="shared" si="2"/>
        <v>188.60000000000002</v>
      </c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42" t="s">
        <v>125</v>
      </c>
      <c r="B24" s="47" t="s">
        <v>133</v>
      </c>
      <c r="C24" s="53">
        <f t="shared" si="2"/>
        <v>1169.3</v>
      </c>
      <c r="D24" s="54">
        <f t="shared" si="2"/>
        <v>188.60000000000002</v>
      </c>
      <c r="E24" s="3"/>
      <c r="F24" s="3"/>
      <c r="G24" s="3"/>
      <c r="H24" s="3"/>
      <c r="I24" s="3"/>
      <c r="J24" s="3"/>
      <c r="K24" s="3"/>
      <c r="L24" s="3"/>
      <c r="M24" s="3"/>
    </row>
    <row r="25" spans="1:13" ht="27" thickBot="1">
      <c r="A25" s="42" t="s">
        <v>126</v>
      </c>
      <c r="B25" s="48" t="s">
        <v>10</v>
      </c>
      <c r="C25" s="55">
        <f>SUM('2 расходы'!C25)</f>
        <v>1169.3</v>
      </c>
      <c r="D25" s="56">
        <f>SUM('2 расходы'!D25)</f>
        <v>188.60000000000002</v>
      </c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</sheetData>
  <mergeCells count="4">
    <mergeCell ref="A4:D4"/>
    <mergeCell ref="B1:D1"/>
    <mergeCell ref="B2:D2"/>
    <mergeCell ref="B3:D3"/>
  </mergeCells>
  <pageMargins left="0.7" right="0.27447916666666666" top="0.75" bottom="0.75" header="0.3" footer="0.3"/>
  <pageSetup paperSize="9" scale="8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Normal="100" zoomScaleSheetLayoutView="100" workbookViewId="0">
      <selection activeCell="B3" sqref="B3:C3"/>
    </sheetView>
  </sheetViews>
  <sheetFormatPr defaultRowHeight="15"/>
  <cols>
    <col min="1" max="1" width="38.42578125" customWidth="1"/>
    <col min="2" max="2" width="44.28515625" customWidth="1"/>
    <col min="3" max="3" width="31.42578125" customWidth="1"/>
  </cols>
  <sheetData>
    <row r="1" spans="1:3">
      <c r="B1" s="131" t="s">
        <v>147</v>
      </c>
      <c r="C1" s="131"/>
    </row>
    <row r="2" spans="1:3">
      <c r="B2" s="131" t="s">
        <v>140</v>
      </c>
      <c r="C2" s="131"/>
    </row>
    <row r="3" spans="1:3">
      <c r="B3" s="131" t="s">
        <v>146</v>
      </c>
      <c r="C3" s="131"/>
    </row>
    <row r="4" spans="1:3">
      <c r="A4" s="128" t="s">
        <v>135</v>
      </c>
      <c r="B4" s="128"/>
      <c r="C4" s="128"/>
    </row>
    <row r="5" spans="1:3">
      <c r="A5" s="128" t="s">
        <v>136</v>
      </c>
      <c r="B5" s="128"/>
      <c r="C5" s="128"/>
    </row>
    <row r="6" spans="1:3">
      <c r="A6" s="128" t="s">
        <v>137</v>
      </c>
      <c r="B6" s="128"/>
      <c r="C6" s="128"/>
    </row>
    <row r="7" spans="1:3" ht="15.75" customHeight="1">
      <c r="A7" s="5"/>
      <c r="B7" s="5"/>
      <c r="C7" s="5"/>
    </row>
    <row r="8" spans="1:3" ht="68.25" customHeight="1">
      <c r="A8" s="20" t="s">
        <v>3</v>
      </c>
      <c r="B8" s="20" t="s">
        <v>53</v>
      </c>
      <c r="C8" s="20" t="s">
        <v>54</v>
      </c>
    </row>
    <row r="9" spans="1:3" s="1" customFormat="1" ht="16.5" thickBot="1">
      <c r="A9" s="21">
        <v>1</v>
      </c>
      <c r="B9" s="21">
        <v>2</v>
      </c>
      <c r="C9" s="109">
        <v>3</v>
      </c>
    </row>
    <row r="10" spans="1:3" s="1" customFormat="1" ht="15.75">
      <c r="A10" s="106" t="s">
        <v>55</v>
      </c>
      <c r="B10" s="107">
        <v>1</v>
      </c>
      <c r="C10" s="22">
        <v>109.5</v>
      </c>
    </row>
    <row r="11" spans="1:3" s="1" customFormat="1" ht="32.25" thickBot="1">
      <c r="A11" s="106" t="s">
        <v>56</v>
      </c>
      <c r="B11" s="23"/>
      <c r="C11" s="24"/>
    </row>
  </sheetData>
  <mergeCells count="6">
    <mergeCell ref="A4:C4"/>
    <mergeCell ref="A5:C5"/>
    <mergeCell ref="A6:C6"/>
    <mergeCell ref="B1:C1"/>
    <mergeCell ref="B2:C2"/>
    <mergeCell ref="B3:C3"/>
  </mergeCells>
  <pageMargins left="0.7" right="0.7" top="0.10645833333333334" bottom="0.1140625" header="0.3" footer="0.3"/>
  <pageSetup paperSize="9" scale="7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доходы</vt:lpstr>
      <vt:lpstr>2 расходы</vt:lpstr>
      <vt:lpstr>3 источники</vt:lpstr>
      <vt:lpstr>4 сведения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2017-08-23T05:52:29Z</dcterms:modified>
</cp:coreProperties>
</file>